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08" windowHeight="8844" tabRatio="927" firstSheet="3" activeTab="3"/>
  </bookViews>
  <sheets>
    <sheet name="车辆2021年" sheetId="3" state="hidden" r:id="rId1"/>
    <sheet name="2025年1季度固体废物管理台账" sheetId="16" state="hidden" r:id="rId2"/>
    <sheet name="车辆2025年1季度" sheetId="15" state="hidden" r:id="rId3"/>
    <sheet name="2025年2季度固体废物管理台账" sheetId="17" r:id="rId4"/>
    <sheet name="车辆2025年2季度" sheetId="18" r:id="rId5"/>
    <sheet name="2025年3季度固体废物管理台账" sheetId="20" state="hidden" r:id="rId6"/>
    <sheet name="车辆2025年3季度 " sheetId="21" state="hidden" r:id="rId7"/>
    <sheet name="2025年4季度固体废物管理台账" sheetId="22" state="hidden" r:id="rId8"/>
    <sheet name="车辆2025年4季度" sheetId="23" state="hidden" r:id="rId9"/>
    <sheet name="2021年固体废物管理台账" sheetId="7" state="hidden" r:id="rId10"/>
  </sheets>
  <definedNames>
    <definedName name="_xlnm._FilterDatabase" localSheetId="0" hidden="1">车辆2021年!#REF!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<sst xmlns="http://schemas.openxmlformats.org/spreadsheetml/2006/main" count="403" uniqueCount="58">
  <si>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</si>
  <si>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</si>
  <si>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</si>
  <si>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</si>
  <si>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</si>
  <si>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</si>
  <si>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</si>
  <si>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</si>
  <si>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</si>
  <si>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</si>
  <si>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</si>
  <si>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</si>
  <si>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</si>
  <si>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北京华新凯业物资再生有限公司2025年1季度固体废物管理台账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</si>
  <si>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</si>
  <si>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</si>
  <si>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</si>
  <si>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</si>
  <si>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</si>
  <si>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</si>
  <si>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</si>
  <si>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</si>
  <si>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</si>
  <si>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</si>
  <si>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</si>
  <si>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</si>
  <si>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</si>
  <si>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</si>
  <si>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</si>
  <si>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</si>
  <si>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</si>
  <si>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</si>
  <si>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</si>
  <si>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</si>
  <si>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原上报时结存量填写的37.97，应为37.79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</si>
  <si>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</si>
  <si>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</si>
  <si>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</si>
  <si>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</si>
  <si>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</si>
  <si>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</si>
  <si>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北京华新凯业物资再生有限公司2025年1季度报废车辆管理台账</t>
  </si>
  <si>
    <t>摩托车</t>
  </si>
  <si>
    <t>轮式或者履带式工程机械</t>
  </si>
  <si>
    <t>汽车</t>
  </si>
  <si>
    <t>a</t>
  </si>
  <si>
    <t>北京华新凯业物资再生有限公司2025年2季度固体废物管理台账</t>
  </si>
  <si>
    <t>北京华新凯业物资再生有限公司2025年2季度报废车辆管理台账</t>
  </si>
  <si>
    <t>北京华新凯业物资再生有限公司2025年3季度固体废物管理台账</t>
  </si>
  <si>
    <t>北京华新凯业物资再生有限公司2025年3季度报废车辆管理台账</t>
  </si>
  <si>
    <t>北京华新凯业物资再生有限公司2025年4季度固体废物管理台账</t>
  </si>
  <si>
    <t>北京华新凯业物资再生有限公司2025年4季度报废车辆管理台账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</si>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</sst>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top"/>
      <protection locked="0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851851851852" customWidth="1"/>
    <col min="4" max="7" width="17.1851851851852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12962962963" customWidth="1"/>
    <col min="5" max="5" width="20.2685185185185" customWidth="1"/>
    <col min="6" max="7" width="20" customWidth="1"/>
    <col min="8" max="8" width="14.4444444444444" customWidth="1"/>
    <col min="9" max="9" width="5.62962962962963" customWidth="1"/>
  </cols>
  <sheetData>
    <row r="1" ht="31" customHeight="1" spans="1:9">
      <c r="A1" s="2" t="s">
        <v>52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53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54</v>
      </c>
      <c r="C11" s="4" t="s">
        <v>21</v>
      </c>
      <c r="D11" s="5"/>
      <c r="E11" s="5"/>
      <c r="F11" s="5"/>
      <c r="G11" s="4" t="s">
        <v>55</v>
      </c>
      <c r="H11" s="5"/>
      <c r="I11" s="5" t="s">
        <v>33</v>
      </c>
    </row>
    <row r="12" ht="22" customHeight="1" spans="1:9">
      <c r="A12" s="3">
        <v>10</v>
      </c>
      <c r="B12" s="5" t="s">
        <v>56</v>
      </c>
      <c r="C12" s="4" t="s">
        <v>21</v>
      </c>
      <c r="D12" s="5"/>
      <c r="E12" s="5"/>
      <c r="F12" s="5"/>
      <c r="G12" s="4" t="s">
        <v>36</v>
      </c>
      <c r="H12" s="5"/>
      <c r="I12" s="5" t="s">
        <v>33</v>
      </c>
    </row>
    <row r="13" ht="22" customHeight="1" spans="1:9">
      <c r="A13" s="3">
        <v>11</v>
      </c>
      <c r="B13" s="5" t="s">
        <v>57</v>
      </c>
      <c r="C13" s="4" t="s">
        <v>21</v>
      </c>
      <c r="D13" s="5"/>
      <c r="E13" s="5"/>
      <c r="F13" s="5"/>
      <c r="G13" s="4" t="s">
        <v>55</v>
      </c>
      <c r="H13" s="5"/>
      <c r="I13" s="5" t="s">
        <v>33</v>
      </c>
    </row>
    <row r="14" ht="22" customHeight="1" spans="1:9">
      <c r="A14" s="3">
        <v>12</v>
      </c>
      <c r="B14" s="5" t="s">
        <v>38</v>
      </c>
      <c r="C14" s="4" t="s">
        <v>21</v>
      </c>
      <c r="D14" s="5"/>
      <c r="E14" s="5"/>
      <c r="F14" s="5"/>
      <c r="G14" s="4" t="s">
        <v>36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zoomScale="85" zoomScaleNormal="85" workbookViewId="0">
      <selection activeCell="H3" sqref="H3:H17"/>
    </sheetView>
  </sheetViews>
  <sheetFormatPr defaultColWidth="9" defaultRowHeight="14.4"/>
  <cols>
    <col min="2" max="2" width="18" customWidth="1"/>
    <col min="3" max="3" width="15.5833333333333" customWidth="1"/>
    <col min="4" max="4" width="11.5092592592593" customWidth="1"/>
    <col min="5" max="6" width="10.3796296296296" customWidth="1"/>
    <col min="7" max="7" width="19.8703703703704" customWidth="1"/>
    <col min="8" max="8" width="20.5277777777778" customWidth="1"/>
    <col min="9" max="9" width="20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v>11.3</v>
      </c>
      <c r="E3" s="11">
        <v>5.38</v>
      </c>
      <c r="F3" s="11">
        <v>5.87</v>
      </c>
      <c r="G3" s="10" t="s">
        <v>22</v>
      </c>
      <c r="H3" s="11">
        <f t="shared" ref="H3:H17" si="0">D3+E3-F3</f>
        <v>10.81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v>121.5</v>
      </c>
      <c r="E4" s="11">
        <v>6504.34</v>
      </c>
      <c r="F4" s="11">
        <v>6007.77</v>
      </c>
      <c r="G4" s="10" t="s">
        <v>22</v>
      </c>
      <c r="H4" s="11">
        <f t="shared" si="0"/>
        <v>618.07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v>65.6</v>
      </c>
      <c r="E5" s="11">
        <v>367.71</v>
      </c>
      <c r="F5" s="11">
        <v>341.07</v>
      </c>
      <c r="G5" s="10" t="s">
        <v>22</v>
      </c>
      <c r="H5" s="11">
        <f t="shared" si="0"/>
        <v>92.24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v>17212</v>
      </c>
      <c r="E6" s="11">
        <v>18355</v>
      </c>
      <c r="F6" s="11">
        <v>24305</v>
      </c>
      <c r="G6" s="10" t="s">
        <v>22</v>
      </c>
      <c r="H6" s="11">
        <f t="shared" si="0"/>
        <v>11262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v>4.06</v>
      </c>
      <c r="E7" s="11">
        <v>6.96</v>
      </c>
      <c r="F7" s="11">
        <v>8.82</v>
      </c>
      <c r="G7" s="10" t="s">
        <v>22</v>
      </c>
      <c r="H7" s="11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v>8.91</v>
      </c>
      <c r="E8" s="11">
        <v>114.53</v>
      </c>
      <c r="F8" s="11">
        <v>103.84</v>
      </c>
      <c r="G8" s="10" t="s">
        <v>22</v>
      </c>
      <c r="H8" s="11">
        <f t="shared" si="0"/>
        <v>19.6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v>39.31</v>
      </c>
      <c r="E9" s="11">
        <v>138.39</v>
      </c>
      <c r="F9" s="11">
        <v>153.42</v>
      </c>
      <c r="G9" s="10" t="s">
        <v>22</v>
      </c>
      <c r="H9" s="11">
        <f t="shared" si="0"/>
        <v>24.28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v>6.32</v>
      </c>
      <c r="E10" s="11">
        <v>6.67</v>
      </c>
      <c r="F10" s="11">
        <v>6.76</v>
      </c>
      <c r="G10" s="10" t="s">
        <v>22</v>
      </c>
      <c r="H10" s="11">
        <f t="shared" si="0"/>
        <v>6.23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v>5.11</v>
      </c>
      <c r="E11" s="11">
        <v>1056.02</v>
      </c>
      <c r="F11" s="11">
        <v>1054.23</v>
      </c>
      <c r="G11" s="10" t="s">
        <v>22</v>
      </c>
      <c r="H11" s="11">
        <f t="shared" si="0"/>
        <v>6.89999999999986</v>
      </c>
      <c r="I11" s="6"/>
    </row>
    <row r="12" ht="31" customHeight="1" spans="1:10">
      <c r="A12" s="6">
        <v>10</v>
      </c>
      <c r="B12" s="6" t="s">
        <v>32</v>
      </c>
      <c r="C12" s="10" t="s">
        <v>21</v>
      </c>
      <c r="D12" s="11">
        <v>33</v>
      </c>
      <c r="E12" s="11">
        <f t="shared" ref="E12:E17" si="1">F12+H12-D12</f>
        <v>37.94</v>
      </c>
      <c r="F12" s="11">
        <v>32.97</v>
      </c>
      <c r="G12" s="10" t="s">
        <v>22</v>
      </c>
      <c r="H12" s="7">
        <v>37.97</v>
      </c>
      <c r="I12" s="6" t="s">
        <v>33</v>
      </c>
      <c r="J12" t="s">
        <v>34</v>
      </c>
    </row>
    <row r="13" ht="31" customHeight="1" spans="1:9">
      <c r="A13" s="6">
        <v>11</v>
      </c>
      <c r="B13" s="6" t="s">
        <v>35</v>
      </c>
      <c r="C13" s="10" t="s">
        <v>21</v>
      </c>
      <c r="D13" s="11">
        <v>8.1</v>
      </c>
      <c r="E13" s="11">
        <f t="shared" si="1"/>
        <v>9.9</v>
      </c>
      <c r="F13" s="11">
        <v>11.42</v>
      </c>
      <c r="G13" s="10" t="s">
        <v>36</v>
      </c>
      <c r="H13" s="11">
        <v>6.58</v>
      </c>
      <c r="I13" s="6" t="s">
        <v>33</v>
      </c>
    </row>
    <row r="14" ht="31" customHeight="1" spans="1:9">
      <c r="A14" s="6">
        <v>12</v>
      </c>
      <c r="B14" s="6" t="s">
        <v>37</v>
      </c>
      <c r="C14" s="10" t="s">
        <v>21</v>
      </c>
      <c r="D14" s="11">
        <v>1.05</v>
      </c>
      <c r="E14" s="11">
        <f t="shared" si="1"/>
        <v>1.62</v>
      </c>
      <c r="F14" s="11">
        <v>0</v>
      </c>
      <c r="G14" s="10" t="s">
        <v>22</v>
      </c>
      <c r="H14" s="11">
        <v>2.67</v>
      </c>
      <c r="I14" s="6" t="s">
        <v>33</v>
      </c>
    </row>
    <row r="15" ht="31" customHeight="1" spans="1:9">
      <c r="A15" s="6">
        <v>13</v>
      </c>
      <c r="B15" s="6" t="s">
        <v>38</v>
      </c>
      <c r="C15" s="10" t="s">
        <v>21</v>
      </c>
      <c r="D15" s="11">
        <v>0.4</v>
      </c>
      <c r="E15" s="11">
        <f t="shared" si="1"/>
        <v>0.52</v>
      </c>
      <c r="F15" s="6">
        <v>0</v>
      </c>
      <c r="G15" s="10" t="s">
        <v>36</v>
      </c>
      <c r="H15" s="11">
        <v>0.92</v>
      </c>
      <c r="I15" s="6" t="s">
        <v>33</v>
      </c>
    </row>
    <row r="16" ht="31" customHeight="1" spans="1:9">
      <c r="A16" s="6">
        <v>14</v>
      </c>
      <c r="B16" s="6" t="s">
        <v>39</v>
      </c>
      <c r="C16" s="10" t="s">
        <v>21</v>
      </c>
      <c r="D16" s="11">
        <v>6.24</v>
      </c>
      <c r="E16" s="11">
        <f t="shared" si="1"/>
        <v>2.86</v>
      </c>
      <c r="F16" s="6">
        <v>0</v>
      </c>
      <c r="G16" s="10" t="s">
        <v>36</v>
      </c>
      <c r="H16" s="11">
        <v>9.1</v>
      </c>
      <c r="I16" s="6" t="s">
        <v>33</v>
      </c>
    </row>
    <row r="17" ht="31" customHeight="1" spans="1:9">
      <c r="A17" s="6">
        <v>15</v>
      </c>
      <c r="B17" s="6" t="s">
        <v>40</v>
      </c>
      <c r="C17" s="10" t="s">
        <v>21</v>
      </c>
      <c r="D17" s="11">
        <v>4.5</v>
      </c>
      <c r="E17" s="11">
        <f t="shared" si="1"/>
        <v>0.93</v>
      </c>
      <c r="F17" s="6">
        <v>0</v>
      </c>
      <c r="G17" s="10" t="s">
        <v>36</v>
      </c>
      <c r="H17" s="11">
        <v>5.43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H3" sqref="H3:H17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41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v>18</v>
      </c>
      <c r="E3" s="6">
        <v>611</v>
      </c>
      <c r="F3" s="6">
        <v>601</v>
      </c>
      <c r="G3" s="6">
        <f t="shared" ref="G3:G8" si="0">D3+E3-F3</f>
        <v>28</v>
      </c>
    </row>
    <row r="4" customHeight="1" spans="1:7">
      <c r="A4" s="6">
        <v>2</v>
      </c>
      <c r="B4" s="6" t="s">
        <v>10</v>
      </c>
      <c r="C4" s="6" t="s">
        <v>9</v>
      </c>
      <c r="D4" s="6">
        <v>561</v>
      </c>
      <c r="E4" s="6">
        <v>2065</v>
      </c>
      <c r="F4" s="6">
        <v>2329</v>
      </c>
      <c r="G4" s="6">
        <f t="shared" si="0"/>
        <v>297</v>
      </c>
    </row>
    <row r="5" customHeight="1" spans="1:7">
      <c r="A5" s="6">
        <v>3</v>
      </c>
      <c r="B5" s="6" t="s">
        <v>11</v>
      </c>
      <c r="C5" s="6" t="s">
        <v>9</v>
      </c>
      <c r="D5" s="6">
        <v>144</v>
      </c>
      <c r="E5" s="6">
        <v>392</v>
      </c>
      <c r="F5" s="6">
        <v>448</v>
      </c>
      <c r="G5" s="6">
        <v>88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723</v>
      </c>
      <c r="E6" s="7">
        <f t="shared" si="1"/>
        <v>3068</v>
      </c>
      <c r="F6" s="7">
        <f t="shared" si="1"/>
        <v>3378</v>
      </c>
      <c r="G6" s="7">
        <f t="shared" si="1"/>
        <v>413</v>
      </c>
    </row>
    <row r="7" customHeight="1" spans="2:7">
      <c r="B7" s="5" t="s">
        <v>42</v>
      </c>
      <c r="C7" s="6" t="s">
        <v>9</v>
      </c>
      <c r="D7" s="6">
        <v>138</v>
      </c>
      <c r="E7" s="6">
        <v>362</v>
      </c>
      <c r="F7" s="6">
        <v>417</v>
      </c>
      <c r="G7" s="6">
        <f t="shared" si="0"/>
        <v>83</v>
      </c>
    </row>
    <row r="8" customHeight="1" spans="2:7">
      <c r="B8" s="5" t="s">
        <v>43</v>
      </c>
      <c r="C8" s="6" t="s">
        <v>9</v>
      </c>
      <c r="D8" s="6">
        <v>0</v>
      </c>
      <c r="E8" s="6">
        <v>1</v>
      </c>
      <c r="F8" s="6">
        <v>1</v>
      </c>
      <c r="G8" s="6">
        <f t="shared" si="0"/>
        <v>0</v>
      </c>
    </row>
    <row r="9" customHeight="1" spans="2:7">
      <c r="B9" s="8" t="s">
        <v>44</v>
      </c>
      <c r="C9" s="7" t="s">
        <v>9</v>
      </c>
      <c r="D9" s="7">
        <f>D6-D7</f>
        <v>585</v>
      </c>
      <c r="E9" s="7">
        <f>E6-E7</f>
        <v>2706</v>
      </c>
      <c r="F9" s="7">
        <f>F6-F7</f>
        <v>2961</v>
      </c>
      <c r="G9" s="7">
        <f>G6-G7</f>
        <v>330</v>
      </c>
    </row>
    <row r="10" customHeight="1" spans="2:7">
      <c r="B10" s="5"/>
      <c r="C10" s="5"/>
      <c r="D10" s="6"/>
      <c r="E10" s="6"/>
      <c r="F10" s="6"/>
      <c r="G10" s="6"/>
    </row>
    <row r="26" customHeight="1" spans="4:4">
      <c r="D26" t="s">
        <v>45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F6" sqref="E6:F6"/>
    </sheetView>
  </sheetViews>
  <sheetFormatPr defaultColWidth="9" defaultRowHeight="14.4"/>
  <cols>
    <col min="2" max="2" width="18" customWidth="1"/>
    <col min="3" max="3" width="15.5833333333333" customWidth="1"/>
    <col min="4" max="4" width="11.5092592592593" customWidth="1"/>
    <col min="5" max="6" width="10.3796296296296" customWidth="1"/>
    <col min="7" max="7" width="19.8703703703704" customWidth="1"/>
    <col min="8" max="8" width="20.5277777777778" customWidth="1"/>
    <col min="9" max="9" width="20" customWidth="1"/>
  </cols>
  <sheetData>
    <row r="1" ht="31" customHeight="1" spans="1:9">
      <c r="A1" s="2" t="s">
        <v>46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f>'2025年1季度固体废物管理台账'!H3</f>
        <v>10.81</v>
      </c>
      <c r="E3" s="12">
        <v>129.54</v>
      </c>
      <c r="F3" s="12">
        <v>140.35</v>
      </c>
      <c r="G3" s="10" t="s">
        <v>22</v>
      </c>
      <c r="H3" s="11">
        <f>D3+E3-F3</f>
        <v>0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f>'2025年1季度固体废物管理台账'!H4</f>
        <v>618.07</v>
      </c>
      <c r="E4" s="12">
        <v>7099.98</v>
      </c>
      <c r="F4" s="12">
        <v>7392.36</v>
      </c>
      <c r="G4" s="10" t="s">
        <v>22</v>
      </c>
      <c r="H4" s="11">
        <f t="shared" ref="H4:H17" si="0">D4+E4-F4</f>
        <v>325.69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f>'2025年1季度固体废物管理台账'!H5</f>
        <v>92.24</v>
      </c>
      <c r="E5" s="12">
        <v>424.23</v>
      </c>
      <c r="F5" s="12">
        <v>477.67</v>
      </c>
      <c r="G5" s="10" t="s">
        <v>22</v>
      </c>
      <c r="H5" s="11">
        <f t="shared" si="0"/>
        <v>38.8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f>'2025年1季度固体废物管理台账'!H6</f>
        <v>11262</v>
      </c>
      <c r="E6" s="14">
        <v>26507</v>
      </c>
      <c r="F6" s="14">
        <v>25494</v>
      </c>
      <c r="G6" s="10" t="s">
        <v>22</v>
      </c>
      <c r="H6" s="11">
        <f t="shared" si="0"/>
        <v>12275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f>'2025年1季度固体废物管理台账'!H7</f>
        <v>2.2</v>
      </c>
      <c r="E7" s="12">
        <v>0</v>
      </c>
      <c r="F7" s="12">
        <v>0</v>
      </c>
      <c r="G7" s="10" t="s">
        <v>22</v>
      </c>
      <c r="H7" s="11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f>'2025年1季度固体废物管理台账'!H8</f>
        <v>19.6</v>
      </c>
      <c r="E8" s="12">
        <v>167.2</v>
      </c>
      <c r="F8" s="12">
        <v>168.92</v>
      </c>
      <c r="G8" s="10" t="s">
        <v>22</v>
      </c>
      <c r="H8" s="11">
        <f t="shared" si="0"/>
        <v>17.88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f>'2025年1季度固体废物管理台账'!H9</f>
        <v>24.28</v>
      </c>
      <c r="E9" s="12">
        <v>217.24</v>
      </c>
      <c r="F9" s="12">
        <v>221.81</v>
      </c>
      <c r="G9" s="10" t="s">
        <v>22</v>
      </c>
      <c r="H9" s="11">
        <f t="shared" si="0"/>
        <v>19.71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f>'2025年1季度固体废物管理台账'!H10</f>
        <v>6.23</v>
      </c>
      <c r="E10" s="12">
        <v>13.67</v>
      </c>
      <c r="F10" s="12">
        <v>14.97</v>
      </c>
      <c r="G10" s="10" t="s">
        <v>22</v>
      </c>
      <c r="H10" s="11">
        <f t="shared" si="0"/>
        <v>4.93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f>'2025年1季度固体废物管理台账'!H11</f>
        <v>6.89999999999986</v>
      </c>
      <c r="E11" s="12">
        <v>871.2</v>
      </c>
      <c r="F11" s="12">
        <v>865.82</v>
      </c>
      <c r="G11" s="10" t="s">
        <v>22</v>
      </c>
      <c r="H11" s="11">
        <f t="shared" si="0"/>
        <v>12.2799999999999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v>37.79</v>
      </c>
      <c r="E12" s="12">
        <v>61.85</v>
      </c>
      <c r="F12" s="12">
        <f>35.85+36.79</f>
        <v>72.64</v>
      </c>
      <c r="G12" s="10" t="s">
        <v>22</v>
      </c>
      <c r="H12" s="11">
        <f t="shared" si="0"/>
        <v>27</v>
      </c>
      <c r="I12" s="6" t="s">
        <v>33</v>
      </c>
    </row>
    <row r="13" ht="31" customHeight="1" spans="1:9">
      <c r="A13" s="6">
        <v>11</v>
      </c>
      <c r="B13" s="6" t="s">
        <v>35</v>
      </c>
      <c r="C13" s="10" t="s">
        <v>21</v>
      </c>
      <c r="D13" s="11">
        <f>'2025年1季度固体废物管理台账'!H13</f>
        <v>6.58</v>
      </c>
      <c r="E13" s="12">
        <v>11.21</v>
      </c>
      <c r="F13" s="12">
        <f>7.98+6.98</f>
        <v>14.96</v>
      </c>
      <c r="G13" s="10" t="s">
        <v>36</v>
      </c>
      <c r="H13" s="11">
        <f t="shared" si="0"/>
        <v>2.83</v>
      </c>
      <c r="I13" s="6" t="s">
        <v>33</v>
      </c>
    </row>
    <row r="14" ht="31" customHeight="1" spans="1:9">
      <c r="A14" s="6">
        <v>12</v>
      </c>
      <c r="B14" s="6" t="s">
        <v>37</v>
      </c>
      <c r="C14" s="10" t="s">
        <v>21</v>
      </c>
      <c r="D14" s="11">
        <f>'2025年1季度固体废物管理台账'!H14</f>
        <v>2.67</v>
      </c>
      <c r="E14" s="12">
        <v>12.9</v>
      </c>
      <c r="F14" s="12">
        <v>15.34</v>
      </c>
      <c r="G14" s="10" t="s">
        <v>22</v>
      </c>
      <c r="H14" s="11">
        <v>0.23</v>
      </c>
      <c r="I14" s="6" t="s">
        <v>33</v>
      </c>
    </row>
    <row r="15" ht="31" customHeight="1" spans="1:9">
      <c r="A15" s="6">
        <v>13</v>
      </c>
      <c r="B15" s="11" t="s">
        <v>38</v>
      </c>
      <c r="C15" s="10" t="s">
        <v>21</v>
      </c>
      <c r="D15" s="11">
        <f>'2025年1季度固体废物管理台账'!H15</f>
        <v>0.92</v>
      </c>
      <c r="E15" s="12">
        <v>0</v>
      </c>
      <c r="F15" s="12">
        <v>0</v>
      </c>
      <c r="G15" s="10" t="s">
        <v>36</v>
      </c>
      <c r="H15" s="11">
        <f t="shared" si="0"/>
        <v>0.92</v>
      </c>
      <c r="I15" s="6" t="s">
        <v>33</v>
      </c>
    </row>
    <row r="16" ht="31" customHeight="1" spans="1:9">
      <c r="A16" s="6">
        <v>14</v>
      </c>
      <c r="B16" s="11" t="s">
        <v>39</v>
      </c>
      <c r="C16" s="10" t="s">
        <v>21</v>
      </c>
      <c r="D16" s="11">
        <f>'2025年1季度固体废物管理台账'!H16</f>
        <v>9.1</v>
      </c>
      <c r="E16" s="12">
        <v>5.29</v>
      </c>
      <c r="F16" s="12">
        <v>13.01</v>
      </c>
      <c r="G16" s="10" t="s">
        <v>36</v>
      </c>
      <c r="H16" s="11">
        <f t="shared" si="0"/>
        <v>1.38</v>
      </c>
      <c r="I16" s="6" t="s">
        <v>33</v>
      </c>
    </row>
    <row r="17" ht="31" customHeight="1" spans="1:9">
      <c r="A17" s="6">
        <v>15</v>
      </c>
      <c r="B17" s="11" t="s">
        <v>40</v>
      </c>
      <c r="C17" s="10" t="s">
        <v>21</v>
      </c>
      <c r="D17" s="11">
        <f>'2025年1季度固体废物管理台账'!H17</f>
        <v>5.43</v>
      </c>
      <c r="E17" s="12">
        <v>18.58</v>
      </c>
      <c r="F17" s="12">
        <f>9.23+10.55</f>
        <v>19.78</v>
      </c>
      <c r="G17" s="10" t="s">
        <v>36</v>
      </c>
      <c r="H17" s="11">
        <v>4.23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D12" sqref="D12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47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12">
        <v>28</v>
      </c>
      <c r="E3" s="12">
        <v>1168</v>
      </c>
      <c r="F3" s="12">
        <v>1151</v>
      </c>
      <c r="G3" s="12">
        <f t="shared" ref="G3:G8" si="0">D3+E3-F3</f>
        <v>45</v>
      </c>
    </row>
    <row r="4" customHeight="1" spans="1:7">
      <c r="A4" s="6">
        <v>2</v>
      </c>
      <c r="B4" s="6" t="s">
        <v>10</v>
      </c>
      <c r="C4" s="6" t="s">
        <v>9</v>
      </c>
      <c r="D4" s="12">
        <v>297</v>
      </c>
      <c r="E4" s="12">
        <v>3024</v>
      </c>
      <c r="F4" s="12">
        <v>2852</v>
      </c>
      <c r="G4" s="12">
        <f t="shared" ref="G4:G6" si="1">D4+E4-F4</f>
        <v>469</v>
      </c>
    </row>
    <row r="5" customHeight="1" spans="1:7">
      <c r="A5" s="6">
        <v>3</v>
      </c>
      <c r="B5" s="6" t="s">
        <v>11</v>
      </c>
      <c r="C5" s="6" t="s">
        <v>9</v>
      </c>
      <c r="D5" s="12">
        <v>88</v>
      </c>
      <c r="E5" s="12">
        <v>857</v>
      </c>
      <c r="F5" s="12">
        <v>778</v>
      </c>
      <c r="G5" s="12">
        <f t="shared" si="1"/>
        <v>167</v>
      </c>
    </row>
    <row r="6" customHeight="1" spans="1:7">
      <c r="A6" s="6"/>
      <c r="B6" s="7" t="s">
        <v>12</v>
      </c>
      <c r="C6" s="7" t="s">
        <v>9</v>
      </c>
      <c r="D6" s="13">
        <f t="shared" ref="D6:F6" si="2">SUM(D3:D5)</f>
        <v>413</v>
      </c>
      <c r="E6" s="13">
        <f t="shared" si="2"/>
        <v>5049</v>
      </c>
      <c r="F6" s="13">
        <f t="shared" si="2"/>
        <v>4781</v>
      </c>
      <c r="G6" s="13">
        <f t="shared" si="1"/>
        <v>681</v>
      </c>
    </row>
    <row r="7" hidden="1" customHeight="1" spans="2:7">
      <c r="B7" s="5" t="s">
        <v>42</v>
      </c>
      <c r="C7" s="6" t="s">
        <v>9</v>
      </c>
      <c r="D7" s="12">
        <v>83</v>
      </c>
      <c r="E7" s="12">
        <v>787</v>
      </c>
      <c r="F7" s="12">
        <v>710</v>
      </c>
      <c r="G7" s="12">
        <f t="shared" si="0"/>
        <v>160</v>
      </c>
    </row>
    <row r="8" hidden="1" customHeight="1" spans="2:7">
      <c r="B8" s="5" t="s">
        <v>43</v>
      </c>
      <c r="C8" s="6" t="s">
        <v>9</v>
      </c>
      <c r="D8" s="12">
        <v>5</v>
      </c>
      <c r="E8" s="12">
        <v>51</v>
      </c>
      <c r="F8" s="12">
        <v>49</v>
      </c>
      <c r="G8" s="12">
        <f t="shared" si="0"/>
        <v>7</v>
      </c>
    </row>
    <row r="9" hidden="1" customHeight="1" spans="2:7">
      <c r="B9" s="8" t="s">
        <v>44</v>
      </c>
      <c r="C9" s="7" t="s">
        <v>9</v>
      </c>
      <c r="D9" s="13">
        <f t="shared" ref="D9:G9" si="3">D6-D7-D8</f>
        <v>325</v>
      </c>
      <c r="E9" s="13">
        <f t="shared" si="3"/>
        <v>4211</v>
      </c>
      <c r="F9" s="13">
        <f t="shared" si="3"/>
        <v>4022</v>
      </c>
      <c r="G9" s="13">
        <f t="shared" si="3"/>
        <v>514</v>
      </c>
    </row>
    <row r="10" hidden="1" customHeight="1" spans="2:7">
      <c r="B10" s="5"/>
      <c r="C10" s="5"/>
      <c r="D10" s="6"/>
      <c r="E10" s="6"/>
      <c r="F10" s="6"/>
      <c r="G10" s="6"/>
    </row>
    <row r="26" customHeight="1" spans="4:4">
      <c r="D26" t="s">
        <v>45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zoomScale="85" zoomScaleNormal="85" workbookViewId="0">
      <selection activeCell="H3" sqref="H3:H17"/>
    </sheetView>
  </sheetViews>
  <sheetFormatPr defaultColWidth="9" defaultRowHeight="14.4"/>
  <cols>
    <col min="2" max="2" width="18" customWidth="1"/>
    <col min="3" max="3" width="15.5833333333333" customWidth="1"/>
    <col min="4" max="4" width="11.5092592592593" customWidth="1"/>
    <col min="5" max="6" width="10.3796296296296" customWidth="1"/>
    <col min="7" max="7" width="19.8703703703704" customWidth="1"/>
    <col min="8" max="8" width="20.5277777777778" customWidth="1"/>
    <col min="9" max="9" width="20" customWidth="1"/>
  </cols>
  <sheetData>
    <row r="1" ht="31" customHeight="1" spans="1:9">
      <c r="A1" s="2" t="s">
        <v>48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f>'2025年2季度固体废物管理台账'!H3</f>
        <v>0</v>
      </c>
      <c r="E3" s="11"/>
      <c r="F3" s="11"/>
      <c r="G3" s="10" t="s">
        <v>22</v>
      </c>
      <c r="H3" s="11">
        <f t="shared" ref="H3:H11" si="0">D3+E3-F3</f>
        <v>0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f>'2025年2季度固体废物管理台账'!H4</f>
        <v>325.69</v>
      </c>
      <c r="E4" s="11"/>
      <c r="F4" s="11"/>
      <c r="G4" s="10" t="s">
        <v>22</v>
      </c>
      <c r="H4" s="11">
        <f t="shared" si="0"/>
        <v>325.69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f>'2025年2季度固体废物管理台账'!H5</f>
        <v>38.8</v>
      </c>
      <c r="E5" s="11"/>
      <c r="F5" s="11"/>
      <c r="G5" s="10" t="s">
        <v>22</v>
      </c>
      <c r="H5" s="11">
        <f t="shared" si="0"/>
        <v>38.8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f>'2025年2季度固体废物管理台账'!H6</f>
        <v>12275</v>
      </c>
      <c r="E6" s="11"/>
      <c r="F6" s="11"/>
      <c r="G6" s="10" t="s">
        <v>22</v>
      </c>
      <c r="H6" s="11">
        <f t="shared" si="0"/>
        <v>12275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f>'2025年2季度固体废物管理台账'!H7</f>
        <v>2.2</v>
      </c>
      <c r="E7" s="11"/>
      <c r="F7" s="11"/>
      <c r="G7" s="10" t="s">
        <v>22</v>
      </c>
      <c r="H7" s="11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f>'2025年2季度固体废物管理台账'!H8</f>
        <v>17.88</v>
      </c>
      <c r="E8" s="11"/>
      <c r="F8" s="11"/>
      <c r="G8" s="10" t="s">
        <v>22</v>
      </c>
      <c r="H8" s="11">
        <f t="shared" si="0"/>
        <v>17.88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f>'2025年2季度固体废物管理台账'!H9</f>
        <v>19.71</v>
      </c>
      <c r="E9" s="11"/>
      <c r="F9" s="11"/>
      <c r="G9" s="10" t="s">
        <v>22</v>
      </c>
      <c r="H9" s="11">
        <f t="shared" si="0"/>
        <v>19.71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f>'2025年2季度固体废物管理台账'!H10</f>
        <v>4.93</v>
      </c>
      <c r="E10" s="11"/>
      <c r="F10" s="11"/>
      <c r="G10" s="10" t="s">
        <v>22</v>
      </c>
      <c r="H10" s="11">
        <f t="shared" si="0"/>
        <v>4.93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f>'2025年2季度固体废物管理台账'!H11</f>
        <v>12.2799999999999</v>
      </c>
      <c r="E11" s="11"/>
      <c r="F11" s="11"/>
      <c r="G11" s="10" t="s">
        <v>22</v>
      </c>
      <c r="H11" s="11">
        <f t="shared" si="0"/>
        <v>12.2799999999999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f>'2025年2季度固体废物管理台账'!H12</f>
        <v>27</v>
      </c>
      <c r="E12" s="11"/>
      <c r="F12" s="11"/>
      <c r="G12" s="10" t="s">
        <v>22</v>
      </c>
      <c r="H12" s="11">
        <v>37.97</v>
      </c>
      <c r="I12" s="6" t="s">
        <v>33</v>
      </c>
    </row>
    <row r="13" ht="31" customHeight="1" spans="1:9">
      <c r="A13" s="6">
        <v>11</v>
      </c>
      <c r="B13" s="6" t="s">
        <v>35</v>
      </c>
      <c r="C13" s="10" t="s">
        <v>21</v>
      </c>
      <c r="D13" s="11">
        <f>'2025年2季度固体废物管理台账'!H13</f>
        <v>2.83</v>
      </c>
      <c r="E13" s="11"/>
      <c r="F13" s="11"/>
      <c r="G13" s="10" t="s">
        <v>36</v>
      </c>
      <c r="H13" s="11">
        <v>6.58</v>
      </c>
      <c r="I13" s="6" t="s">
        <v>33</v>
      </c>
    </row>
    <row r="14" ht="31" customHeight="1" spans="1:9">
      <c r="A14" s="6">
        <v>12</v>
      </c>
      <c r="B14" s="6" t="s">
        <v>37</v>
      </c>
      <c r="C14" s="10" t="s">
        <v>21</v>
      </c>
      <c r="D14" s="11">
        <f>'2025年2季度固体废物管理台账'!H14</f>
        <v>0.23</v>
      </c>
      <c r="E14" s="11"/>
      <c r="F14" s="11"/>
      <c r="G14" s="10" t="s">
        <v>22</v>
      </c>
      <c r="H14" s="11">
        <v>2.67</v>
      </c>
      <c r="I14" s="6" t="s">
        <v>33</v>
      </c>
    </row>
    <row r="15" ht="31" customHeight="1" spans="1:9">
      <c r="A15" s="6">
        <v>13</v>
      </c>
      <c r="B15" s="6" t="s">
        <v>38</v>
      </c>
      <c r="C15" s="10" t="s">
        <v>21</v>
      </c>
      <c r="D15" s="11">
        <f>'2025年2季度固体废物管理台账'!H15</f>
        <v>0.92</v>
      </c>
      <c r="E15" s="11"/>
      <c r="F15" s="6"/>
      <c r="G15" s="10" t="s">
        <v>36</v>
      </c>
      <c r="H15" s="11">
        <v>0.92</v>
      </c>
      <c r="I15" s="6" t="s">
        <v>33</v>
      </c>
    </row>
    <row r="16" ht="31" customHeight="1" spans="1:9">
      <c r="A16" s="6">
        <v>14</v>
      </c>
      <c r="B16" s="6" t="s">
        <v>39</v>
      </c>
      <c r="C16" s="10" t="s">
        <v>21</v>
      </c>
      <c r="D16" s="11">
        <f>'2025年2季度固体废物管理台账'!H16</f>
        <v>1.38</v>
      </c>
      <c r="E16" s="11"/>
      <c r="F16" s="6"/>
      <c r="G16" s="10" t="s">
        <v>36</v>
      </c>
      <c r="H16" s="11">
        <v>9.1</v>
      </c>
      <c r="I16" s="6" t="s">
        <v>33</v>
      </c>
    </row>
    <row r="17" ht="31" customHeight="1" spans="1:9">
      <c r="A17" s="6">
        <v>15</v>
      </c>
      <c r="B17" s="6" t="s">
        <v>40</v>
      </c>
      <c r="C17" s="10" t="s">
        <v>21</v>
      </c>
      <c r="D17" s="11">
        <f>'2025年2季度固体废物管理台账'!H17</f>
        <v>4.23</v>
      </c>
      <c r="E17" s="11"/>
      <c r="F17" s="6"/>
      <c r="G17" s="10" t="s">
        <v>36</v>
      </c>
      <c r="H17" s="11">
        <v>5.43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H3" sqref="H3:H17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49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f>车辆2025年2季度!G3</f>
        <v>45</v>
      </c>
      <c r="E3" s="6"/>
      <c r="F3" s="6"/>
      <c r="G3" s="6">
        <f t="shared" ref="G3:G7" si="0">D3+E3-F3</f>
        <v>45</v>
      </c>
    </row>
    <row r="4" customHeight="1" spans="1:7">
      <c r="A4" s="6">
        <v>2</v>
      </c>
      <c r="B4" s="6" t="s">
        <v>10</v>
      </c>
      <c r="C4" s="6" t="s">
        <v>9</v>
      </c>
      <c r="D4" s="6">
        <f>车辆2025年2季度!G4</f>
        <v>469</v>
      </c>
      <c r="E4" s="6"/>
      <c r="F4" s="6"/>
      <c r="G4" s="6">
        <f t="shared" si="0"/>
        <v>469</v>
      </c>
    </row>
    <row r="5" customHeight="1" spans="1:7">
      <c r="A5" s="6">
        <v>3</v>
      </c>
      <c r="B5" s="6" t="s">
        <v>11</v>
      </c>
      <c r="C5" s="6" t="s">
        <v>9</v>
      </c>
      <c r="D5" s="6">
        <f>车辆2025年2季度!G5</f>
        <v>167</v>
      </c>
      <c r="E5" s="6"/>
      <c r="F5" s="6"/>
      <c r="G5" s="6">
        <v>88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681</v>
      </c>
      <c r="E6" s="7">
        <f t="shared" si="1"/>
        <v>0</v>
      </c>
      <c r="F6" s="7">
        <f t="shared" si="1"/>
        <v>0</v>
      </c>
      <c r="G6" s="7">
        <f t="shared" si="1"/>
        <v>602</v>
      </c>
    </row>
    <row r="7" customHeight="1" spans="2:7">
      <c r="B7" s="5" t="s">
        <v>42</v>
      </c>
      <c r="C7" s="6" t="s">
        <v>9</v>
      </c>
      <c r="D7" s="6">
        <f>车辆2025年2季度!G7</f>
        <v>160</v>
      </c>
      <c r="E7" s="6"/>
      <c r="F7" s="6"/>
      <c r="G7" s="6">
        <f t="shared" si="0"/>
        <v>160</v>
      </c>
    </row>
    <row r="8" customHeight="1" spans="2:7">
      <c r="B8" s="5" t="s">
        <v>43</v>
      </c>
      <c r="C8" s="6" t="s">
        <v>9</v>
      </c>
      <c r="D8" s="6">
        <f>车辆2025年2季度!G8</f>
        <v>7</v>
      </c>
      <c r="E8" s="6"/>
      <c r="F8" s="6"/>
      <c r="G8" s="6"/>
    </row>
    <row r="9" customHeight="1" spans="2:7">
      <c r="B9" s="8" t="s">
        <v>44</v>
      </c>
      <c r="C9" s="7" t="s">
        <v>9</v>
      </c>
      <c r="D9" s="7">
        <f t="shared" ref="D9:G9" si="2">D6-D7</f>
        <v>521</v>
      </c>
      <c r="E9" s="7">
        <f t="shared" si="2"/>
        <v>0</v>
      </c>
      <c r="F9" s="7">
        <f t="shared" si="2"/>
        <v>0</v>
      </c>
      <c r="G9" s="7">
        <f t="shared" si="2"/>
        <v>442</v>
      </c>
    </row>
    <row r="10" customHeight="1" spans="2:7">
      <c r="B10" s="5"/>
      <c r="C10" s="5"/>
      <c r="D10" s="6"/>
      <c r="E10" s="6"/>
      <c r="F10" s="6"/>
      <c r="G10" s="6"/>
    </row>
    <row r="26" customHeight="1" spans="4:4">
      <c r="D26" t="s">
        <v>45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zoomScale="85" zoomScaleNormal="85" workbookViewId="0">
      <selection activeCell="H3" sqref="H3:H17"/>
    </sheetView>
  </sheetViews>
  <sheetFormatPr defaultColWidth="9" defaultRowHeight="14.4"/>
  <cols>
    <col min="2" max="2" width="18" customWidth="1"/>
    <col min="3" max="3" width="15.5833333333333" customWidth="1"/>
    <col min="4" max="4" width="11.5092592592593" customWidth="1"/>
    <col min="5" max="6" width="10.3796296296296" customWidth="1"/>
    <col min="7" max="7" width="19.8703703703704" customWidth="1"/>
    <col min="8" max="8" width="20.5277777777778" customWidth="1"/>
    <col min="9" max="9" width="20" customWidth="1"/>
  </cols>
  <sheetData>
    <row r="1" ht="31" customHeight="1" spans="1:9">
      <c r="A1" s="2" t="s">
        <v>50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f>'2025年3季度固体废物管理台账'!H3</f>
        <v>0</v>
      </c>
      <c r="E3" s="11"/>
      <c r="F3" s="11"/>
      <c r="G3" s="10" t="s">
        <v>22</v>
      </c>
      <c r="H3" s="11">
        <f t="shared" ref="H3:H11" si="0">D3+E3-F3</f>
        <v>0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f>'2025年3季度固体废物管理台账'!H4</f>
        <v>325.69</v>
      </c>
      <c r="E4" s="11"/>
      <c r="F4" s="11"/>
      <c r="G4" s="10" t="s">
        <v>22</v>
      </c>
      <c r="H4" s="11">
        <f t="shared" si="0"/>
        <v>325.69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f>'2025年3季度固体废物管理台账'!H5</f>
        <v>38.8</v>
      </c>
      <c r="E5" s="11"/>
      <c r="F5" s="11"/>
      <c r="G5" s="10" t="s">
        <v>22</v>
      </c>
      <c r="H5" s="11">
        <f t="shared" si="0"/>
        <v>38.8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f>'2025年3季度固体废物管理台账'!H6</f>
        <v>12275</v>
      </c>
      <c r="E6" s="11"/>
      <c r="F6" s="11"/>
      <c r="G6" s="10" t="s">
        <v>22</v>
      </c>
      <c r="H6" s="11">
        <f t="shared" si="0"/>
        <v>12275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f>'2025年3季度固体废物管理台账'!H7</f>
        <v>2.2</v>
      </c>
      <c r="E7" s="11"/>
      <c r="F7" s="11"/>
      <c r="G7" s="10" t="s">
        <v>22</v>
      </c>
      <c r="H7" s="11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f>'2025年3季度固体废物管理台账'!H8</f>
        <v>17.88</v>
      </c>
      <c r="E8" s="11"/>
      <c r="F8" s="11"/>
      <c r="G8" s="10" t="s">
        <v>22</v>
      </c>
      <c r="H8" s="11">
        <f t="shared" si="0"/>
        <v>17.88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f>'2025年3季度固体废物管理台账'!H9</f>
        <v>19.71</v>
      </c>
      <c r="E9" s="11"/>
      <c r="F9" s="11"/>
      <c r="G9" s="10" t="s">
        <v>22</v>
      </c>
      <c r="H9" s="11">
        <f t="shared" si="0"/>
        <v>19.71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f>'2025年3季度固体废物管理台账'!H10</f>
        <v>4.93</v>
      </c>
      <c r="E10" s="11"/>
      <c r="F10" s="11"/>
      <c r="G10" s="10" t="s">
        <v>22</v>
      </c>
      <c r="H10" s="11">
        <f t="shared" si="0"/>
        <v>4.93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f>'2025年3季度固体废物管理台账'!H11</f>
        <v>12.2799999999999</v>
      </c>
      <c r="E11" s="11"/>
      <c r="F11" s="11"/>
      <c r="G11" s="10" t="s">
        <v>22</v>
      </c>
      <c r="H11" s="11">
        <f t="shared" si="0"/>
        <v>12.2799999999999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f>'2025年3季度固体废物管理台账'!H12</f>
        <v>37.97</v>
      </c>
      <c r="E12" s="11"/>
      <c r="F12" s="11"/>
      <c r="G12" s="10" t="s">
        <v>22</v>
      </c>
      <c r="H12" s="11">
        <v>37.97</v>
      </c>
      <c r="I12" s="6" t="s">
        <v>33</v>
      </c>
    </row>
    <row r="13" ht="31" customHeight="1" spans="1:9">
      <c r="A13" s="6">
        <v>11</v>
      </c>
      <c r="B13" s="6" t="s">
        <v>35</v>
      </c>
      <c r="C13" s="10" t="s">
        <v>21</v>
      </c>
      <c r="D13" s="11">
        <f>'2025年3季度固体废物管理台账'!H13</f>
        <v>6.58</v>
      </c>
      <c r="E13" s="11"/>
      <c r="F13" s="11"/>
      <c r="G13" s="10" t="s">
        <v>36</v>
      </c>
      <c r="H13" s="11">
        <v>6.58</v>
      </c>
      <c r="I13" s="6" t="s">
        <v>33</v>
      </c>
    </row>
    <row r="14" ht="31" customHeight="1" spans="1:9">
      <c r="A14" s="6">
        <v>12</v>
      </c>
      <c r="B14" s="6" t="s">
        <v>37</v>
      </c>
      <c r="C14" s="10" t="s">
        <v>21</v>
      </c>
      <c r="D14" s="11">
        <f>'2025年3季度固体废物管理台账'!H14</f>
        <v>2.67</v>
      </c>
      <c r="E14" s="11"/>
      <c r="F14" s="11"/>
      <c r="G14" s="10" t="s">
        <v>22</v>
      </c>
      <c r="H14" s="11">
        <v>2.67</v>
      </c>
      <c r="I14" s="6" t="s">
        <v>33</v>
      </c>
    </row>
    <row r="15" ht="31" customHeight="1" spans="1:9">
      <c r="A15" s="6">
        <v>13</v>
      </c>
      <c r="B15" s="6" t="s">
        <v>38</v>
      </c>
      <c r="C15" s="10" t="s">
        <v>21</v>
      </c>
      <c r="D15" s="11">
        <f>'2025年3季度固体废物管理台账'!H15</f>
        <v>0.92</v>
      </c>
      <c r="E15" s="11"/>
      <c r="F15" s="6"/>
      <c r="G15" s="10" t="s">
        <v>36</v>
      </c>
      <c r="H15" s="11">
        <v>0.92</v>
      </c>
      <c r="I15" s="6" t="s">
        <v>33</v>
      </c>
    </row>
    <row r="16" ht="31" customHeight="1" spans="1:9">
      <c r="A16" s="6">
        <v>14</v>
      </c>
      <c r="B16" s="6" t="s">
        <v>39</v>
      </c>
      <c r="C16" s="10" t="s">
        <v>21</v>
      </c>
      <c r="D16" s="11">
        <f>'2025年3季度固体废物管理台账'!H16</f>
        <v>9.1</v>
      </c>
      <c r="E16" s="11"/>
      <c r="F16" s="6"/>
      <c r="G16" s="10" t="s">
        <v>36</v>
      </c>
      <c r="H16" s="11">
        <v>9.1</v>
      </c>
      <c r="I16" s="6" t="s">
        <v>33</v>
      </c>
    </row>
    <row r="17" ht="31" customHeight="1" spans="1:9">
      <c r="A17" s="6">
        <v>15</v>
      </c>
      <c r="B17" s="6" t="s">
        <v>40</v>
      </c>
      <c r="C17" s="10" t="s">
        <v>21</v>
      </c>
      <c r="D17" s="11">
        <f>'2025年3季度固体废物管理台账'!H17</f>
        <v>5.43</v>
      </c>
      <c r="E17" s="11"/>
      <c r="F17" s="6"/>
      <c r="G17" s="10" t="s">
        <v>36</v>
      </c>
      <c r="H17" s="11">
        <v>5.43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C13" sqref="C13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51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f>'车辆2025年3季度 '!G3</f>
        <v>45</v>
      </c>
      <c r="E3" s="6"/>
      <c r="F3" s="6"/>
      <c r="G3" s="6">
        <f t="shared" ref="G3:G8" si="0">D3+E3-F3</f>
        <v>45</v>
      </c>
    </row>
    <row r="4" customHeight="1" spans="1:7">
      <c r="A4" s="6">
        <v>2</v>
      </c>
      <c r="B4" s="6" t="s">
        <v>10</v>
      </c>
      <c r="C4" s="6" t="s">
        <v>9</v>
      </c>
      <c r="D4" s="6">
        <f>'车辆2025年3季度 '!G4</f>
        <v>469</v>
      </c>
      <c r="E4" s="6"/>
      <c r="F4" s="6"/>
      <c r="G4" s="6">
        <f t="shared" si="0"/>
        <v>469</v>
      </c>
    </row>
    <row r="5" customHeight="1" spans="1:7">
      <c r="A5" s="6">
        <v>3</v>
      </c>
      <c r="B5" s="6" t="s">
        <v>11</v>
      </c>
      <c r="C5" s="6" t="s">
        <v>9</v>
      </c>
      <c r="D5" s="6">
        <f>'车辆2025年3季度 '!G5</f>
        <v>88</v>
      </c>
      <c r="E5" s="6"/>
      <c r="F5" s="6"/>
      <c r="G5" s="6">
        <v>88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602</v>
      </c>
      <c r="E6" s="7">
        <f t="shared" si="1"/>
        <v>0</v>
      </c>
      <c r="F6" s="7">
        <f t="shared" si="1"/>
        <v>0</v>
      </c>
      <c r="G6" s="7">
        <f t="shared" si="1"/>
        <v>602</v>
      </c>
    </row>
    <row r="7" customHeight="1" spans="2:7">
      <c r="B7" s="5" t="s">
        <v>42</v>
      </c>
      <c r="C7" s="6" t="s">
        <v>9</v>
      </c>
      <c r="D7" s="6">
        <f>'车辆2025年3季度 '!G7</f>
        <v>160</v>
      </c>
      <c r="E7" s="6"/>
      <c r="F7" s="6"/>
      <c r="G7" s="6">
        <f t="shared" si="0"/>
        <v>160</v>
      </c>
    </row>
    <row r="8" customHeight="1" spans="2:7">
      <c r="B8" s="5" t="s">
        <v>43</v>
      </c>
      <c r="C8" s="6" t="s">
        <v>9</v>
      </c>
      <c r="D8" s="6">
        <f>'车辆2025年3季度 '!G8</f>
        <v>0</v>
      </c>
      <c r="E8" s="6"/>
      <c r="F8" s="6"/>
      <c r="G8" s="6">
        <f t="shared" si="0"/>
        <v>0</v>
      </c>
    </row>
    <row r="9" customHeight="1" spans="2:7">
      <c r="B9" s="8" t="s">
        <v>44</v>
      </c>
      <c r="C9" s="7" t="s">
        <v>9</v>
      </c>
      <c r="D9" s="7">
        <f t="shared" ref="D9:G9" si="2">D6-D7</f>
        <v>442</v>
      </c>
      <c r="E9" s="7">
        <f t="shared" si="2"/>
        <v>0</v>
      </c>
      <c r="F9" s="7">
        <f t="shared" si="2"/>
        <v>0</v>
      </c>
      <c r="G9" s="7">
        <f t="shared" si="2"/>
        <v>442</v>
      </c>
    </row>
    <row r="10" customHeight="1" spans="2:7">
      <c r="B10" s="5"/>
      <c r="C10" s="5"/>
      <c r="D10" s="6"/>
      <c r="E10" s="6"/>
      <c r="F10" s="6"/>
      <c r="G10" s="6"/>
    </row>
    <row r="26" customHeight="1" spans="4:4">
      <c r="D26" t="s">
        <v>45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车辆2021年</vt:lpstr>
      <vt:lpstr>2025年1季度固体废物管理台账</vt:lpstr>
      <vt:lpstr>车辆2025年1季度</vt:lpstr>
      <vt:lpstr>2025年2季度固体废物管理台账</vt:lpstr>
      <vt:lpstr>车辆2025年2季度</vt:lpstr>
      <vt:lpstr>2025年3季度固体废物管理台账</vt:lpstr>
      <vt:lpstr>车辆2025年3季度 </vt:lpstr>
      <vt:lpstr>2025年4季度固体废物管理台账</vt:lpstr>
      <vt:lpstr>车辆2025年4季度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2025-07-14T08:54:10Z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7AA8BB55B97F46479EF5BA4D83848CB0_13</vt:lpwstr>
  </property>
</Properties>
</file>